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Acer\Documents\1 - Articles F5KMY\GP antenna\"/>
    </mc:Choice>
  </mc:AlternateContent>
  <bookViews>
    <workbookView xWindow="0" yWindow="0" windowWidth="23040" windowHeight="9384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F5" i="1" l="1"/>
  <c r="I5" i="1" s="1"/>
  <c r="F13" i="1" l="1"/>
  <c r="I13" i="1" l="1"/>
  <c r="F14" i="1"/>
  <c r="F16" i="1"/>
  <c r="F15" i="1"/>
  <c r="I16" i="1"/>
  <c r="F20" i="1" l="1"/>
  <c r="I20" i="1" s="1"/>
  <c r="F25" i="1" l="1"/>
  <c r="I25" i="1" s="1"/>
  <c r="F24" i="1"/>
  <c r="I24" i="1" s="1"/>
  <c r="I23" i="1"/>
  <c r="F21" i="1"/>
</calcChain>
</file>

<file path=xl/sharedStrings.xml><?xml version="1.0" encoding="utf-8"?>
<sst xmlns="http://schemas.openxmlformats.org/spreadsheetml/2006/main" count="44" uniqueCount="28">
  <si>
    <t>m/s</t>
  </si>
  <si>
    <t>MHz</t>
  </si>
  <si>
    <t>Longeur d'onde λ= c/f</t>
  </si>
  <si>
    <t>Fréquence - f</t>
  </si>
  <si>
    <t>Vitesse de la lumiaire - c</t>
  </si>
  <si>
    <t>m</t>
  </si>
  <si>
    <t>soit</t>
  </si>
  <si>
    <t>mm</t>
  </si>
  <si>
    <t>Calcul de la Ground Plane</t>
  </si>
  <si>
    <t>Coéficient de vélocité (VF)</t>
  </si>
  <si>
    <t>Cuivre</t>
  </si>
  <si>
    <t>Aluminum</t>
  </si>
  <si>
    <t>Laiton</t>
  </si>
  <si>
    <t>Longueur élément radiating</t>
  </si>
  <si>
    <t>Longueur adaptée mini (5%)</t>
  </si>
  <si>
    <t>Longueur adaptée maxi (12%)</t>
  </si>
  <si>
    <t>Longueur adaptée maxi (10%)</t>
  </si>
  <si>
    <t>cm</t>
  </si>
  <si>
    <r>
      <t>L</t>
    </r>
    <r>
      <rPr>
        <sz val="6"/>
        <color theme="1"/>
        <rFont val="Arial"/>
        <family val="2"/>
      </rPr>
      <t>A</t>
    </r>
  </si>
  <si>
    <r>
      <t>L</t>
    </r>
    <r>
      <rPr>
        <sz val="6"/>
        <color theme="1"/>
        <rFont val="Arial"/>
        <family val="2"/>
      </rPr>
      <t>B</t>
    </r>
  </si>
  <si>
    <r>
      <t>L</t>
    </r>
    <r>
      <rPr>
        <sz val="6"/>
        <color theme="1"/>
        <rFont val="Arial"/>
        <family val="2"/>
      </rPr>
      <t>A</t>
    </r>
    <r>
      <rPr>
        <sz val="10"/>
        <color theme="1"/>
        <rFont val="Arial"/>
        <family val="2"/>
      </rPr>
      <t xml:space="preserve"> + L</t>
    </r>
    <r>
      <rPr>
        <sz val="6"/>
        <color theme="1"/>
        <rFont val="Arial"/>
        <family val="2"/>
      </rPr>
      <t>B</t>
    </r>
  </si>
  <si>
    <r>
      <t>L</t>
    </r>
    <r>
      <rPr>
        <sz val="6"/>
        <color theme="1"/>
        <rFont val="Arial"/>
        <family val="2"/>
      </rPr>
      <t>BY</t>
    </r>
    <r>
      <rPr>
        <sz val="10"/>
        <color theme="1"/>
        <rFont val="Arial"/>
        <family val="2"/>
      </rPr>
      <t xml:space="preserve"> =</t>
    </r>
  </si>
  <si>
    <r>
      <t>L</t>
    </r>
    <r>
      <rPr>
        <sz val="6"/>
        <color theme="1"/>
        <rFont val="Arial"/>
        <family val="2"/>
      </rPr>
      <t>BX</t>
    </r>
    <r>
      <rPr>
        <sz val="10"/>
        <color theme="1"/>
        <rFont val="Arial"/>
        <family val="2"/>
      </rPr>
      <t xml:space="preserve"> =</t>
    </r>
  </si>
  <si>
    <t>Si la fréquence centrale de l'antenne est trop basse, c'est que l'antenne est trop longue.</t>
  </si>
  <si>
    <t>L'impédance peut s'adapter en fonction de l'angle des réflecteurs.</t>
  </si>
  <si>
    <t>à 12% plus longue que la valeur calculée</t>
  </si>
  <si>
    <t>Dans la pratique, la longueur est de 5</t>
  </si>
  <si>
    <r>
      <t>L</t>
    </r>
    <r>
      <rPr>
        <sz val="6"/>
        <color theme="1"/>
        <rFont val="Arial"/>
        <family val="2"/>
      </rPr>
      <t>B</t>
    </r>
    <r>
      <rPr>
        <sz val="10"/>
        <color theme="1"/>
        <rFont val="Arial"/>
        <family val="2"/>
      </rPr>
      <t xml:space="preserve"> + 6 =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</si>
</sst>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00"/>
  </numFmts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</borders>
  <cellStyleXfs count="1">
    <xf numFmtId="0" fontId="0" fillId="0" borderId="0"/>
  </cellStyleXfs>
  <cellXfs count="15">
    <xf numFmtId="0" fontId="0" fillId="0" borderId="0" xfId="0"/>
    <xf numFmtId="2" fontId="0" fillId="0" borderId="0" xfId="0" applyNumberFormat="1"/>
    <xf numFmtId="165" fontId="0" fillId="0" borderId="0" xfId="0" applyNumberFormat="1"/>
    <xf numFmtId="0" fontId="1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 vertical="center"/>
    </xf>
    <xf numFmtId="165" fontId="1" fillId="2" borderId="1" xfId="0" applyNumberFormat="1" applyFont="1" applyFill="1" applyBorder="1"/>
    <xf numFmtId="0" fontId="0" fillId="0" borderId="0" xfId="0" applyAlignment="1">
      <alignment horizontal="right"/>
    </xf>
    <xf numFmtId="2" fontId="0" fillId="3" borderId="2" xfId="0" applyNumberFormat="1" applyFill="1" applyBorder="1"/>
    <xf numFmtId="0" fontId="1" fillId="3" borderId="3" xfId="0" applyFont="1" applyFill="1" applyBorder="1"/>
    <xf numFmtId="0" fontId="0" fillId="3" borderId="3" xfId="0" applyFill="1" applyBorder="1"/>
    <xf numFmtId="0" fontId="1" fillId="3" borderId="4" xfId="0" applyFont="1" applyFill="1" applyBorder="1"/>
    <xf numFmtId="0" fontId="3" fillId="0" borderId="0" xfId="0" applyFont="1"/>
    <xf numFmtId="0" fontId="0" fillId="4" borderId="0" xfId="0" applyFill="1"/>
    <xf numFmtId="0" fontId="4" fillId="5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15239</xdr:rowOff>
    </xdr:from>
    <xdr:to>
      <xdr:col>3</xdr:col>
      <xdr:colOff>737323</xdr:colOff>
      <xdr:row>9</xdr:row>
      <xdr:rowOff>106680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2194559"/>
          <a:ext cx="3000463" cy="1737361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114301</xdr:colOff>
      <xdr:row>10</xdr:row>
      <xdr:rowOff>121920</xdr:rowOff>
    </xdr:from>
    <xdr:to>
      <xdr:col>3</xdr:col>
      <xdr:colOff>751226</xdr:colOff>
      <xdr:row>24</xdr:row>
      <xdr:rowOff>7620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1" y="3992880"/>
          <a:ext cx="3014365" cy="2293620"/>
        </a:xfrm>
        <a:prstGeom prst="rect">
          <a:avLst/>
        </a:prstGeom>
      </xdr:spPr>
    </xdr:pic>
    <xdr:clientData/>
  </xdr:twoCellAnchor>
  <xdr:twoCellAnchor editAs="oneCell">
    <xdr:from>
      <xdr:col>1</xdr:col>
      <xdr:colOff>746760</xdr:colOff>
      <xdr:row>24</xdr:row>
      <xdr:rowOff>44213</xdr:rowOff>
    </xdr:from>
    <xdr:to>
      <xdr:col>3</xdr:col>
      <xdr:colOff>754380</xdr:colOff>
      <xdr:row>27</xdr:row>
      <xdr:rowOff>69012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39240" y="6323093"/>
          <a:ext cx="1592580" cy="5277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31"/>
  <sheetViews>
    <sheetView showGridLines="0" tabSelected="1" workbookViewId="0">
      <selection activeCell="E24" sqref="E24"/>
    </sheetView>
  </sheetViews>
  <sheetFormatPr baseColWidth="10" defaultRowHeight="13.2" x14ac:dyDescent="0.25"/>
  <cols>
    <col min="5" max="5" width="25.21875" customWidth="1"/>
    <col min="6" max="6" width="10.88671875" customWidth="1"/>
    <col min="7" max="7" width="4.77734375" bestFit="1" customWidth="1"/>
    <col min="8" max="8" width="4.6640625" bestFit="1" customWidth="1"/>
    <col min="9" max="9" width="7.5546875" bestFit="1" customWidth="1"/>
    <col min="10" max="10" width="4.77734375" customWidth="1"/>
  </cols>
  <sheetData>
    <row r="1" spans="5:12" ht="22.8" x14ac:dyDescent="0.4">
      <c r="E1" s="14" t="s">
        <v>8</v>
      </c>
      <c r="F1" s="14"/>
      <c r="G1" s="14"/>
      <c r="H1" s="14"/>
      <c r="I1" s="14"/>
      <c r="J1" s="14"/>
      <c r="K1" s="14"/>
      <c r="L1" s="14"/>
    </row>
    <row r="2" spans="5:12" ht="13.8" thickBot="1" x14ac:dyDescent="0.3"/>
    <row r="3" spans="5:12" ht="13.8" thickBot="1" x14ac:dyDescent="0.3">
      <c r="E3" t="s">
        <v>3</v>
      </c>
      <c r="F3" s="6">
        <v>433.77499999999998</v>
      </c>
      <c r="G3" s="3" t="s">
        <v>1</v>
      </c>
    </row>
    <row r="4" spans="5:12" x14ac:dyDescent="0.25">
      <c r="E4" t="s">
        <v>4</v>
      </c>
      <c r="F4">
        <v>299792458</v>
      </c>
      <c r="G4" s="3" t="s">
        <v>0</v>
      </c>
    </row>
    <row r="5" spans="5:12" x14ac:dyDescent="0.25">
      <c r="E5" t="s">
        <v>2</v>
      </c>
      <c r="F5">
        <f>F4/(F3*1000000)</f>
        <v>0.6911243340441473</v>
      </c>
      <c r="G5" s="3" t="s">
        <v>5</v>
      </c>
      <c r="H5" s="4" t="s">
        <v>6</v>
      </c>
      <c r="I5" s="2">
        <f>F5*1000</f>
        <v>691.1243340441473</v>
      </c>
      <c r="J5" s="3" t="s">
        <v>7</v>
      </c>
    </row>
    <row r="7" spans="5:12" x14ac:dyDescent="0.25">
      <c r="E7" t="s">
        <v>9</v>
      </c>
    </row>
    <row r="8" spans="5:12" x14ac:dyDescent="0.25">
      <c r="E8" t="s">
        <v>10</v>
      </c>
      <c r="F8">
        <v>0.95</v>
      </c>
    </row>
    <row r="9" spans="5:12" x14ac:dyDescent="0.25">
      <c r="E9" t="s">
        <v>11</v>
      </c>
    </row>
    <row r="10" spans="5:12" x14ac:dyDescent="0.25">
      <c r="E10" t="s">
        <v>12</v>
      </c>
    </row>
    <row r="12" spans="5:12" ht="13.8" thickBot="1" x14ac:dyDescent="0.3">
      <c r="E12" t="s">
        <v>10</v>
      </c>
    </row>
    <row r="13" spans="5:12" ht="14.4" thickTop="1" thickBot="1" x14ac:dyDescent="0.3">
      <c r="E13" t="s">
        <v>13</v>
      </c>
      <c r="F13" s="8">
        <f>0.25*I5*F8</f>
        <v>164.14202933548498</v>
      </c>
      <c r="G13" s="9" t="s">
        <v>7</v>
      </c>
      <c r="H13" s="10" t="s">
        <v>6</v>
      </c>
      <c r="I13" s="10">
        <f>F13/10</f>
        <v>16.414202933548498</v>
      </c>
      <c r="J13" s="11" t="s">
        <v>17</v>
      </c>
    </row>
    <row r="14" spans="5:12" ht="13.8" thickTop="1" x14ac:dyDescent="0.25">
      <c r="E14" t="s">
        <v>14</v>
      </c>
      <c r="F14" s="1">
        <f>F13*(H14+1)</f>
        <v>172.34913080225922</v>
      </c>
      <c r="G14" s="3" t="s">
        <v>7</v>
      </c>
      <c r="H14" s="5">
        <v>0.05</v>
      </c>
      <c r="I14" s="13" t="s">
        <v>26</v>
      </c>
      <c r="J14" s="13"/>
      <c r="K14" s="13"/>
      <c r="L14" s="13"/>
    </row>
    <row r="15" spans="5:12" ht="13.8" thickBot="1" x14ac:dyDescent="0.3">
      <c r="E15" t="s">
        <v>15</v>
      </c>
      <c r="F15" s="1">
        <f>F13*(H15+1)</f>
        <v>183.83907285574318</v>
      </c>
      <c r="G15" s="3" t="s">
        <v>7</v>
      </c>
      <c r="H15" s="5">
        <v>0.12</v>
      </c>
      <c r="I15" s="13" t="s">
        <v>25</v>
      </c>
      <c r="J15" s="13"/>
      <c r="K15" s="13"/>
      <c r="L15" s="13"/>
    </row>
    <row r="16" spans="5:12" ht="14.4" thickTop="1" thickBot="1" x14ac:dyDescent="0.3">
      <c r="E16" t="s">
        <v>16</v>
      </c>
      <c r="F16" s="8">
        <f>F13*(H16+1)</f>
        <v>180.5562322690335</v>
      </c>
      <c r="G16" s="9" t="s">
        <v>7</v>
      </c>
      <c r="H16" s="10">
        <v>0.1</v>
      </c>
      <c r="I16" s="10">
        <f>F16/10</f>
        <v>18.05562322690335</v>
      </c>
      <c r="J16" s="11" t="s">
        <v>17</v>
      </c>
    </row>
    <row r="17" spans="2:10" ht="13.8" thickTop="1" x14ac:dyDescent="0.25"/>
    <row r="19" spans="2:10" x14ac:dyDescent="0.25">
      <c r="E19" s="7" t="s">
        <v>18</v>
      </c>
      <c r="F19">
        <v>11</v>
      </c>
      <c r="G19" s="3" t="s">
        <v>7</v>
      </c>
    </row>
    <row r="20" spans="2:10" x14ac:dyDescent="0.25">
      <c r="E20" s="7" t="s">
        <v>19</v>
      </c>
      <c r="F20" s="1">
        <f>F16-F19</f>
        <v>169.5562322690335</v>
      </c>
      <c r="G20" s="3" t="s">
        <v>7</v>
      </c>
      <c r="I20">
        <f>F20/10</f>
        <v>16.955623226903349</v>
      </c>
      <c r="J20" s="3" t="s">
        <v>17</v>
      </c>
    </row>
    <row r="21" spans="2:10" x14ac:dyDescent="0.25">
      <c r="E21" s="7" t="s">
        <v>20</v>
      </c>
      <c r="F21" s="1">
        <f>F20+F19</f>
        <v>180.5562322690335</v>
      </c>
    </row>
    <row r="23" spans="2:10" x14ac:dyDescent="0.25">
      <c r="E23" s="7" t="s">
        <v>27</v>
      </c>
      <c r="F23" s="1">
        <f>F20+6</f>
        <v>175.5562322690335</v>
      </c>
      <c r="G23" s="3" t="s">
        <v>7</v>
      </c>
      <c r="I23">
        <f t="shared" ref="I23:I25" si="0">F23/10</f>
        <v>17.55562322690335</v>
      </c>
      <c r="J23" s="3" t="s">
        <v>17</v>
      </c>
    </row>
    <row r="24" spans="2:10" x14ac:dyDescent="0.25">
      <c r="E24" s="7" t="s">
        <v>22</v>
      </c>
      <c r="F24" s="1">
        <f>COS(40)*F20</f>
        <v>-113.0835048905699</v>
      </c>
      <c r="G24" s="3" t="s">
        <v>7</v>
      </c>
      <c r="I24">
        <f t="shared" si="0"/>
        <v>-11.308350489056989</v>
      </c>
      <c r="J24" s="3" t="s">
        <v>17</v>
      </c>
    </row>
    <row r="25" spans="2:10" x14ac:dyDescent="0.25">
      <c r="E25" s="7" t="s">
        <v>21</v>
      </c>
      <c r="F25" s="1">
        <f>SIN(40)*F20</f>
        <v>126.33858010495011</v>
      </c>
      <c r="G25" s="3" t="s">
        <v>7</v>
      </c>
      <c r="I25">
        <f t="shared" si="0"/>
        <v>12.633858010495011</v>
      </c>
      <c r="J25" s="3" t="s">
        <v>17</v>
      </c>
    </row>
    <row r="30" spans="2:10" ht="13.8" x14ac:dyDescent="0.25">
      <c r="B30" s="12" t="s">
        <v>23</v>
      </c>
    </row>
    <row r="31" spans="2:10" ht="13.8" x14ac:dyDescent="0.25">
      <c r="B31" s="12" t="s">
        <v>24</v>
      </c>
    </row>
  </sheetData>
  <mergeCells count="1">
    <mergeCell ref="E1:L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ETA 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Biegun, Thierry</dc:creator>
  <cp:lastModifiedBy>Acer</cp:lastModifiedBy>
  <cp:lastPrinted>2020-10-02T09:28:35Z</cp:lastPrinted>
  <dcterms:created xsi:type="dcterms:W3CDTF">2020-09-29T08:42:39Z</dcterms:created>
  <dcterms:modified xsi:type="dcterms:W3CDTF">2022-05-07T07:00:41Z</dcterms:modified>
</cp:coreProperties>
</file>